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6" yWindow="2904" windowWidth="22020" windowHeight="12276" activeTab="0"/>
  </bookViews>
  <sheets>
    <sheet name="Fastener correction" sheetId="1" r:id="rId1"/>
  </sheets>
  <externalReferences>
    <externalReference r:id="rId4"/>
    <externalReference r:id="rId5"/>
  </externalReferences>
  <definedNames>
    <definedName name="_R1">'Fastener correction'!$B$28</definedName>
    <definedName name="Af">'Fastener correction'!$B$25</definedName>
    <definedName name="d0">'Fastener correction'!$B$26</definedName>
    <definedName name="d1_">'Fastener correction'!$B$27</definedName>
    <definedName name="Fensterdaten">#REF!</definedName>
    <definedName name="lmf">'Fastener correction'!$B$23</definedName>
    <definedName name="nf">'Fastener correction'!$B$24</definedName>
    <definedName name="RTh">'Fastener correction'!$B$29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2</definedName>
    <definedName name="solver_val" hidden="1">0</definedName>
    <definedName name="Z_11660EA0_834D_4736_B93B_F44BEA6FF964_.wvu.Rows" hidden="1">'[2]Compact SI'!#REF!</definedName>
    <definedName name="Z_33DA5C44_9B06_11DB_96B4_00E01850B65A_.wvu.PrintArea" hidden="1">'[2]WinType SI'!$A$2:$P$18,'[2]WinType SI'!$A$76:$I$92</definedName>
    <definedName name="Z_F915C42F_B875_438F_A5F9_8AB3862536D5_.wvu.Rows" hidden="1">'[2]Compact SI'!$18:$19,'[2]Compact SI'!$28:$29,'[2]Compact SI'!$31:$33,'[2]Compact SI'!$38:$38,'[2]Compact SI'!$41:$43,'[2]Compact SI'!$46:$48,'[2]Compact SI'!$51:$51,'[2]Compact SI'!$53:$55,'[2]Compact SI'!$57:$70,'[2]Compact SI'!$83:$134</definedName>
  </definedNames>
  <calcPr fullCalcOnLoad="1"/>
</workbook>
</file>

<file path=xl/sharedStrings.xml><?xml version="1.0" encoding="utf-8"?>
<sst xmlns="http://schemas.openxmlformats.org/spreadsheetml/2006/main" count="44" uniqueCount="41">
  <si>
    <t>Number of Fasteners</t>
  </si>
  <si>
    <t>Aluminum</t>
  </si>
  <si>
    <t>Mild Steel</t>
  </si>
  <si>
    <t>Stainless Steel</t>
  </si>
  <si>
    <t>Solid plastic (typical)</t>
  </si>
  <si>
    <t>Material</t>
  </si>
  <si>
    <t>Thermal conductivity (W/mK)</t>
  </si>
  <si>
    <t>per ISO 6946:2007(E), section D.3</t>
  </si>
  <si>
    <t>Cross sectional area of one fastener</t>
  </si>
  <si>
    <t>W/mK</t>
  </si>
  <si>
    <t>number per m2</t>
  </si>
  <si>
    <t>m2</t>
  </si>
  <si>
    <t>m</t>
  </si>
  <si>
    <t>m2K/W</t>
  </si>
  <si>
    <t>W/m2K</t>
  </si>
  <si>
    <t>PHIUS Notes/Instructions</t>
  </si>
  <si>
    <t>*Results in green</t>
  </si>
  <si>
    <t>*enter information into orange cells</t>
  </si>
  <si>
    <t>Fastener Correction Calculator</t>
  </si>
  <si>
    <t>No correction shall be applied in the following cases: a) where there are wall ties across an empty cavity; b) when the thermal conductivity of the fastener is less than 1 W/m.K.</t>
  </si>
  <si>
    <t>Delta U due to fasteners (Btu/h.ft2.°F)</t>
  </si>
  <si>
    <t>Fastener Count</t>
  </si>
  <si>
    <t>nf (#/ft2)</t>
  </si>
  <si>
    <t>Af (in2)</t>
  </si>
  <si>
    <t>d0 (in)</t>
  </si>
  <si>
    <t>d1 (in)</t>
  </si>
  <si>
    <t>R1 (hr.ft2°F/BTU)</t>
  </si>
  <si>
    <t>RTh (hr.ft2°F/BTU)</t>
  </si>
  <si>
    <t>Total thermal resistance of the component ignoring any thermal bridging. Add the resistance layer, including air films, but ignoring framing etc..</t>
  </si>
  <si>
    <t>Length of the fastener that penetrates the insulation layer. d1 can be greater than the thickness of the insulation layer if the fastener passes through it at an angle.</t>
  </si>
  <si>
    <t>Thermal resistance of the insulation layer penetrated by the fasteners. In the case of a recessed fastener, d1 is less than the thickness of the insulation layer and R1 is equal to d1 divided by the thermal conductivity of the insulation.</t>
  </si>
  <si>
    <t>Adjusted R-value after fastener reduction taken into account. Modeled assembly should match this overall R-value.</t>
  </si>
  <si>
    <t>Assembly Area (ft2)</t>
  </si>
  <si>
    <t>Area of assembly being assessed</t>
  </si>
  <si>
    <t>Adjusted R-Value (hr.ft2°F/BTU)</t>
  </si>
  <si>
    <t>Recessed Fasteners?</t>
  </si>
  <si>
    <t>Fastener Material</t>
  </si>
  <si>
    <t>Thermal conductivity of fastener influences calculation.</t>
  </si>
  <si>
    <t>TRUE/FALSE - Recessed fasteners start below the surface of the exterior insulation.</t>
  </si>
  <si>
    <t>Fastener density based on wall area and number of fasteners</t>
  </si>
  <si>
    <t>Thickness of the insulation layer containing fasteners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</si>
</sst>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0.0"/>
    <numFmt numFmtId="166" formatCode="0.000"/>
    <numFmt numFmtId="167" formatCode="General_)"/>
    <numFmt numFmtId="168" formatCode="0_)"/>
    <numFmt numFmtId="169" formatCode="0.0%"/>
    <numFmt numFmtId="170" formatCode="0."/>
    <numFmt numFmtId="171" formatCode="0.00000"/>
    <numFmt numFmtId="172" formatCode="0.0000"/>
    <numFmt numFmtId="173" formatCode="#,##0.00_ ;\-#,##0.00\ "/>
    <numFmt numFmtId="174" formatCode="#,##0.0_ ;\-#,##0.0\ "/>
    <numFmt numFmtId="175" formatCode="0_ ;\-0\ "/>
    <numFmt numFmtId="176" formatCode="[$-409]dddd\,\ mmmm\ dd\,\ yyyy"/>
    <numFmt numFmtId="177" formatCode="[$-409]dd\-mmm\-yy;@"/>
    <numFmt numFmtId="178" formatCode="0.000000"/>
    <numFmt numFmtId="179" formatCode="#,##0.0"/>
    <numFmt numFmtId="180" formatCode="#,##0.000"/>
    <numFmt numFmtId="181" formatCode="#,##0.0000"/>
    <numFmt numFmtId="182" formatCode="0.0000000000"/>
    <numFmt numFmtId="183" formatCode="0.000000000"/>
    <numFmt numFmtId="184" formatCode="0.00000000"/>
    <numFmt numFmtId="185" formatCode="0.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8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Cambria"/>
      <family val="1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8"/>
      <color rgb="FF000000"/>
      <name val="Arial"/>
      <family val="2"/>
    </font>
    <font>
      <sz val="12"/>
      <color rgb="FF000000"/>
      <name val="Cambria"/>
      <family val="1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8FF994"/>
        <bgColor indexed="64"/>
      </patternFill>
    </fill>
    <fill>
      <patternFill patternType="solid">
        <fgColor theme="9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18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35" fillId="19" borderId="10" xfId="0" applyFont="1" applyFill="1" applyBorder="1" applyAlignment="1" applyProtection="1">
      <alignment horizontal="center" vertical="center" wrapText="1"/>
      <protection/>
    </xf>
    <xf numFmtId="0" fontId="36" fillId="0" borderId="0" xfId="59" applyFont="1" applyFill="1" applyBorder="1" applyAlignment="1">
      <alignment wrapText="1"/>
      <protection/>
    </xf>
    <xf numFmtId="0" fontId="37" fillId="0" borderId="0" xfId="59" applyFont="1" applyFill="1" applyBorder="1" applyAlignment="1">
      <alignment wrapText="1"/>
      <protection/>
    </xf>
    <xf numFmtId="0" fontId="38" fillId="0" borderId="0" xfId="59" applyFont="1" applyFill="1" applyBorder="1" applyAlignment="1">
      <alignment horizontal="center" vertical="center" wrapText="1"/>
      <protection/>
    </xf>
    <xf numFmtId="0" fontId="35" fillId="19" borderId="11" xfId="0" applyFont="1" applyFill="1" applyBorder="1" applyAlignment="1" applyProtection="1">
      <alignment horizontal="center" vertical="center" wrapText="1"/>
      <protection/>
    </xf>
    <xf numFmtId="0" fontId="39" fillId="19" borderId="12" xfId="0" applyFont="1" applyFill="1" applyBorder="1" applyAlignment="1" applyProtection="1">
      <alignment horizontal="center" vertical="center" wrapText="1"/>
      <protection/>
    </xf>
    <xf numFmtId="0" fontId="39" fillId="19" borderId="13" xfId="0" applyFont="1" applyFill="1" applyBorder="1" applyAlignment="1" applyProtection="1">
      <alignment horizontal="center" vertical="center" wrapText="1"/>
      <protection/>
    </xf>
    <xf numFmtId="0" fontId="40" fillId="19" borderId="14" xfId="0" applyFont="1" applyFill="1" applyBorder="1" applyAlignment="1" applyProtection="1">
      <alignment horizontal="center" vertical="center" wrapText="1"/>
      <protection/>
    </xf>
    <xf numFmtId="0" fontId="41" fillId="19" borderId="1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4" fontId="42" fillId="20" borderId="16" xfId="60" applyNumberFormat="1" applyFont="1" applyFill="1" applyBorder="1" applyAlignment="1" applyProtection="1">
      <alignment horizontal="center" vertical="center"/>
      <protection/>
    </xf>
    <xf numFmtId="181" fontId="42" fillId="20" borderId="16" xfId="6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6" fillId="19" borderId="17" xfId="59" applyFont="1" applyFill="1" applyBorder="1" applyAlignment="1">
      <alignment wrapText="1"/>
      <protection/>
    </xf>
    <xf numFmtId="0" fontId="37" fillId="21" borderId="16" xfId="59" applyFont="1" applyFill="1" applyBorder="1" applyAlignment="1">
      <alignment wrapText="1"/>
      <protection/>
    </xf>
    <xf numFmtId="0" fontId="38" fillId="21" borderId="10" xfId="59" applyFont="1" applyFill="1" applyBorder="1" applyAlignment="1">
      <alignment horizontal="center" vertical="center" wrapText="1"/>
      <protection/>
    </xf>
    <xf numFmtId="0" fontId="38" fillId="21" borderId="18" xfId="59" applyFont="1" applyFill="1" applyBorder="1" applyAlignment="1">
      <alignment horizontal="center" vertical="center" wrapText="1"/>
      <protection/>
    </xf>
    <xf numFmtId="0" fontId="22" fillId="0" borderId="14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22" fillId="0" borderId="10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1" fillId="0" borderId="0" xfId="0" applyFont="1" applyFill="1" applyBorder="1" applyAlignment="1">
      <alignment/>
    </xf>
    <xf numFmtId="0" fontId="19" fillId="0" borderId="0" xfId="0" applyFont="1" applyAlignment="1">
      <alignment horizontal="left" wrapText="1"/>
    </xf>
    <xf numFmtId="166" fontId="38" fillId="21" borderId="18" xfId="59" applyNumberFormat="1" applyFont="1" applyFill="1" applyBorder="1" applyAlignment="1">
      <alignment horizontal="center" vertical="center" wrapText="1"/>
      <protection/>
    </xf>
    <xf numFmtId="2" fontId="38" fillId="21" borderId="18" xfId="59" applyNumberFormat="1" applyFont="1" applyFill="1" applyBorder="1" applyAlignment="1">
      <alignment horizontal="center" vertical="center" wrapText="1"/>
      <protection/>
    </xf>
    <xf numFmtId="0" fontId="23" fillId="0" borderId="12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43" fillId="19" borderId="25" xfId="59" applyFont="1" applyFill="1" applyBorder="1" applyAlignment="1">
      <alignment horizontal="center" wrapText="1"/>
      <protection/>
    </xf>
    <xf numFmtId="0" fontId="43" fillId="19" borderId="18" xfId="59" applyFont="1" applyFill="1" applyBorder="1" applyAlignment="1">
      <alignment horizontal="center" wrapText="1"/>
      <protection/>
    </xf>
    <xf numFmtId="0" fontId="38" fillId="20" borderId="25" xfId="59" applyFont="1" applyFill="1" applyBorder="1" applyAlignment="1">
      <alignment horizontal="center" vertical="center" wrapText="1"/>
      <protection/>
    </xf>
    <xf numFmtId="0" fontId="38" fillId="20" borderId="18" xfId="59" applyFont="1" applyFill="1" applyBorder="1" applyAlignment="1">
      <alignment horizontal="center" vertical="center" wrapText="1"/>
      <protection/>
    </xf>
    <xf numFmtId="0" fontId="22" fillId="0" borderId="16" xfId="0" applyFont="1" applyBorder="1" applyAlignment="1">
      <alignment horizontal="left" wrapText="1"/>
    </xf>
    <xf numFmtId="0" fontId="22" fillId="0" borderId="14" xfId="0" applyFont="1" applyBorder="1" applyAlignment="1">
      <alignment horizontal="left"/>
    </xf>
    <xf numFmtId="166" fontId="35" fillId="19" borderId="26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zimal_PHPP2004_leer_English_040729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Standard_Heizlast Diplomarbei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4</xdr:col>
      <xdr:colOff>1428750</xdr:colOff>
      <xdr:row>66</xdr:row>
      <xdr:rowOff>114300</xdr:rowOff>
    </xdr:to>
    <xdr:pic>
      <xdr:nvPicPr>
        <xdr:cNvPr id="1" name="Picture 1" descr="Screen shot 2013-04-22 at 12.01.28 P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24375"/>
          <a:ext cx="60960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%20UP%20FOR%20SSD%20-%20desktop\Passive%20Energy%20Designs\Projects\PHIUS%20files\Projects\PHIUS%20-%20VertdesignInc\THERM\101103%20area%20linear%20poi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%20UP%20FOR%20SSD%20-%20desktop\Passive%20Energy%20Designs\Projects\PHIUS%20files\Projects\PHIUS%20-%20VertdesignInc\THERM\101103%20fairview%20examp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onversion"/>
      <sheetName val="Verification"/>
      <sheetName val="Verification SI"/>
      <sheetName val="Climate"/>
      <sheetName val="RefDims"/>
      <sheetName val="Areas"/>
      <sheetName val="Areas SI"/>
      <sheetName val="R-List"/>
      <sheetName val="U-List SI"/>
      <sheetName val="Insulation"/>
      <sheetName val="Bridges"/>
      <sheetName val="R-Values"/>
      <sheetName val="U-Values SI"/>
      <sheetName val="Ground 1"/>
      <sheetName val="Ground 1 SI"/>
      <sheetName val="Ground 2"/>
      <sheetName val="Ground 2 SI"/>
      <sheetName val="Ground 3"/>
      <sheetName val="Ground 3 SI"/>
      <sheetName val="WinEntry"/>
      <sheetName val="Window"/>
      <sheetName val="Window SI"/>
      <sheetName val="WinType"/>
      <sheetName val="WinType SI"/>
      <sheetName val="Shading SI"/>
      <sheetName val="Shading"/>
      <sheetName val="Ventilation"/>
      <sheetName val="Ventilation SI"/>
      <sheetName val="Annual Heat Demand"/>
      <sheetName val="Annual Heat Demand SI"/>
      <sheetName val="Monthly"/>
      <sheetName val="Monthly SI"/>
      <sheetName val="Heat Load"/>
      <sheetName val="Heat Load SI"/>
      <sheetName val="Summer"/>
      <sheetName val="Summer SI"/>
      <sheetName val="Shading-S"/>
      <sheetName val="Shading-S SI"/>
      <sheetName val="SummVent"/>
      <sheetName val="SummVent SI"/>
      <sheetName val="Cooling"/>
      <sheetName val="Cooling SI"/>
      <sheetName val="Cooling Units"/>
      <sheetName val="Cooling Units SI"/>
      <sheetName val="Cooling Load"/>
      <sheetName val="Cooling Load SI"/>
      <sheetName val="DHW"/>
      <sheetName val="DHW SI"/>
      <sheetName val="SolarDHW"/>
      <sheetName val="SolarDHW SI"/>
      <sheetName val="Electricity"/>
      <sheetName val="Electricity SI"/>
      <sheetName val="Elec Non-Dom"/>
      <sheetName val="Elec Non-Dom SI"/>
      <sheetName val="Aux Elec"/>
      <sheetName val="Aux Elec SI"/>
      <sheetName val="PE Value"/>
      <sheetName val="PE Value SI"/>
      <sheetName val="Compact"/>
      <sheetName val="Compact SI"/>
      <sheetName val="Boiler"/>
      <sheetName val="Boiler SI"/>
      <sheetName val="District Heat"/>
      <sheetName val="District Heat SI"/>
      <sheetName val="Climate SI"/>
      <sheetName val="IHG"/>
      <sheetName val="IHG SI"/>
      <sheetName val="IHG Non-Dom"/>
      <sheetName val="IHG Non-Dom SI"/>
      <sheetName val="Use Non-Dom"/>
      <sheetName val="Use Non-Dom SI"/>
      <sheetName val="Data"/>
    </sheetNames>
    <sheetDataSet>
      <sheetData sheetId="24">
        <row r="2">
          <cell r="A2" t="str">
            <v>G L A Z I N G     A C C O R D I N G     T O     C E R T I F I C A T I O N</v>
          </cell>
        </row>
        <row r="4">
          <cell r="B4" t="str">
            <v>for frame types, go to row:</v>
          </cell>
          <cell r="C4">
            <v>76</v>
          </cell>
        </row>
        <row r="5">
          <cell r="B5" t="str">
            <v>Type</v>
          </cell>
        </row>
        <row r="6">
          <cell r="A6" t="str">
            <v>Assembly
No.</v>
          </cell>
          <cell r="B6" t="str">
            <v>Glazing</v>
          </cell>
          <cell r="C6" t="str">
            <v>g-Value</v>
          </cell>
          <cell r="D6" t="str">
            <v>Ug-Value</v>
          </cell>
        </row>
        <row r="7">
          <cell r="D7" t="str">
            <v>W/(m2K)</v>
          </cell>
        </row>
        <row r="8">
          <cell r="A8">
            <v>1</v>
          </cell>
          <cell r="B8" t="str">
            <v>Thermotech Low Solar Gain Glass</v>
          </cell>
          <cell r="C8">
            <v>0.374</v>
          </cell>
          <cell r="D8">
            <v>0.68136</v>
          </cell>
        </row>
        <row r="9">
          <cell r="A9">
            <v>2</v>
          </cell>
          <cell r="B9" t="str">
            <v/>
          </cell>
          <cell r="C9" t="str">
            <v/>
          </cell>
          <cell r="D9" t="str">
            <v/>
          </cell>
        </row>
        <row r="10">
          <cell r="A10">
            <v>3</v>
          </cell>
          <cell r="B10" t="str">
            <v/>
          </cell>
          <cell r="C10" t="str">
            <v/>
          </cell>
          <cell r="D10" t="str">
            <v/>
          </cell>
        </row>
        <row r="11">
          <cell r="A11">
            <v>4</v>
          </cell>
          <cell r="B11" t="str">
            <v/>
          </cell>
          <cell r="C11" t="str">
            <v/>
          </cell>
          <cell r="D11" t="str">
            <v/>
          </cell>
        </row>
        <row r="12">
          <cell r="A12">
            <v>5</v>
          </cell>
          <cell r="B12" t="str">
            <v/>
          </cell>
          <cell r="C12" t="str">
            <v/>
          </cell>
          <cell r="D12" t="str">
            <v/>
          </cell>
        </row>
        <row r="13">
          <cell r="A13">
            <v>6</v>
          </cell>
          <cell r="B13" t="str">
            <v/>
          </cell>
          <cell r="C13" t="str">
            <v/>
          </cell>
          <cell r="D13" t="str">
            <v/>
          </cell>
        </row>
        <row r="14">
          <cell r="A14">
            <v>7</v>
          </cell>
          <cell r="B14" t="str">
            <v/>
          </cell>
          <cell r="C14" t="str">
            <v/>
          </cell>
          <cell r="D14" t="str">
            <v/>
          </cell>
        </row>
        <row r="15">
          <cell r="A15">
            <v>8</v>
          </cell>
          <cell r="B15" t="str">
            <v/>
          </cell>
          <cell r="C15" t="str">
            <v/>
          </cell>
          <cell r="D15" t="str">
            <v/>
          </cell>
        </row>
        <row r="16">
          <cell r="A16">
            <v>9</v>
          </cell>
          <cell r="B16" t="str">
            <v/>
          </cell>
          <cell r="C16" t="str">
            <v/>
          </cell>
          <cell r="D16" t="str">
            <v/>
          </cell>
        </row>
        <row r="17">
          <cell r="A17">
            <v>10</v>
          </cell>
          <cell r="B17" t="str">
            <v/>
          </cell>
          <cell r="C17" t="str">
            <v/>
          </cell>
          <cell r="D17" t="str">
            <v/>
          </cell>
        </row>
        <row r="18">
          <cell r="A18">
            <v>11</v>
          </cell>
          <cell r="B18" t="str">
            <v/>
          </cell>
          <cell r="C18" t="str">
            <v/>
          </cell>
          <cell r="D18" t="str">
            <v/>
          </cell>
        </row>
        <row r="76">
          <cell r="A76" t="str">
            <v>F R A M E     T Y P E     A C C O R D I N G     T O     C E R T I F I C A T I O N</v>
          </cell>
        </row>
        <row r="78">
          <cell r="B78" t="str">
            <v>for glazings, go to row:</v>
          </cell>
          <cell r="C78">
            <v>2</v>
          </cell>
        </row>
        <row r="79">
          <cell r="B79" t="str">
            <v>Type</v>
          </cell>
          <cell r="C79" t="str">
            <v>Uf-Value</v>
          </cell>
          <cell r="D79" t="str">
            <v>Frame Dimensions</v>
          </cell>
          <cell r="H79" t="str">
            <v>Thermal Bridge</v>
          </cell>
          <cell r="I79" t="str">
            <v>Thermal Bridge</v>
          </cell>
        </row>
        <row r="80">
          <cell r="A80" t="str">
            <v>Assembly
No.</v>
          </cell>
          <cell r="B80" t="str">
            <v>Frame  </v>
          </cell>
          <cell r="C80" t="str">
            <v>Frame</v>
          </cell>
          <cell r="D80" t="str">
            <v>Width - Left</v>
          </cell>
          <cell r="E80" t="str">
            <v>Width - Right</v>
          </cell>
          <cell r="F80" t="str">
            <v>Width - Below</v>
          </cell>
          <cell r="G80" t="str">
            <v>Width - Above</v>
          </cell>
          <cell r="H80" t="str">
            <v> YSpacer</v>
          </cell>
          <cell r="I80" t="str">
            <v> YInstallation</v>
          </cell>
        </row>
        <row r="81">
          <cell r="C81" t="str">
            <v>W/(m2K)</v>
          </cell>
          <cell r="D81" t="str">
            <v>m</v>
          </cell>
          <cell r="E81" t="str">
            <v>m</v>
          </cell>
          <cell r="F81" t="str">
            <v>m</v>
          </cell>
          <cell r="G81" t="str">
            <v>m</v>
          </cell>
          <cell r="H81" t="str">
            <v>W/(mK)</v>
          </cell>
          <cell r="I81" t="str">
            <v>W/(mK)</v>
          </cell>
        </row>
        <row r="82">
          <cell r="A82">
            <v>1</v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</row>
        <row r="83">
          <cell r="A83">
            <v>2</v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</row>
        <row r="84">
          <cell r="A84">
            <v>3</v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</row>
        <row r="85">
          <cell r="A85">
            <v>4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>
            <v>5</v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</row>
        <row r="87">
          <cell r="A87">
            <v>6</v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</row>
        <row r="88">
          <cell r="A88">
            <v>7</v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</row>
        <row r="89">
          <cell r="A89">
            <v>8</v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</row>
        <row r="90">
          <cell r="A90">
            <v>9</v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</row>
        <row r="91">
          <cell r="A91">
            <v>10</v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</row>
        <row r="92">
          <cell r="A92">
            <v>11</v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</row>
      </sheetData>
      <sheetData sheetId="60">
        <row r="18">
          <cell r="B18" t="str">
            <v>Primärenergie-Faktor Strom</v>
          </cell>
          <cell r="E18" t="str">
            <v>(Blatt Daten)</v>
          </cell>
          <cell r="F18">
            <v>2.7</v>
          </cell>
          <cell r="G18" t="str">
            <v>kWh/kWh</v>
          </cell>
        </row>
        <row r="19">
          <cell r="B19" t="str">
            <v>CO2-Emissionsfaktor (CO2-Äquivalent) Strom</v>
          </cell>
          <cell r="F19">
            <v>680</v>
          </cell>
          <cell r="G19" t="str">
            <v>g/kWh</v>
          </cell>
        </row>
        <row r="28">
          <cell r="C28" t="str">
            <v>Steigung Interpolation zwischen den Prüfpunkten</v>
          </cell>
          <cell r="D28" t="str">
            <v>a  PWP,Heiz</v>
          </cell>
          <cell r="R28" t="str">
            <v>Leistung bzw. COP</v>
          </cell>
          <cell r="S28" t="str">
            <v>PWP,Heiz(THeizlast)</v>
          </cell>
          <cell r="T28" t="str">
            <v>PWP,Heiz(TBereit)</v>
          </cell>
          <cell r="U28" t="str">
            <v>PWP,WW(THeizlast)</v>
          </cell>
          <cell r="V28" t="str">
            <v>PWP,WW(TBereit)</v>
          </cell>
          <cell r="W28" t="str">
            <v>PWP,Bereit(THeizlast)</v>
          </cell>
          <cell r="X28" t="str">
            <v>PWP,Bereit(TBereit)</v>
          </cell>
          <cell r="Y28" t="str">
            <v>COPHeiz, 0 bis tleist</v>
          </cell>
          <cell r="Z28" t="str">
            <v>COPHeiz,tleist bis tBereit</v>
          </cell>
          <cell r="AA28" t="str">
            <v>COPWW,0 bis tHeiztage</v>
          </cell>
          <cell r="AB28" t="str">
            <v>COPWW,tleist bis tHeiztage</v>
          </cell>
          <cell r="AC28" t="str">
            <v>COPBereit,0 bis tleist</v>
          </cell>
          <cell r="AD28" t="str">
            <v>COPBereit,tleist bis tHeiztage</v>
          </cell>
          <cell r="AE28" t="str">
            <v>COPWW,Sommer</v>
          </cell>
          <cell r="AF28" t="str">
            <v>COPBereit,Sommer</v>
          </cell>
        </row>
        <row r="29">
          <cell r="C29" t="str">
            <v>Achsabschnitt Interpolation zwischen den Prüfpunkten</v>
          </cell>
          <cell r="D29" t="str">
            <v>b  PWP,Heiz</v>
          </cell>
          <cell r="R29" t="str">
            <v>Außentemperatur [°C]</v>
          </cell>
          <cell r="S29" t="e">
            <v>#VALUE!</v>
          </cell>
          <cell r="T29" t="e">
            <v>#VALUE!</v>
          </cell>
          <cell r="U29" t="e">
            <v>#VALUE!</v>
          </cell>
          <cell r="V29" t="e">
            <v>#VALUE!</v>
          </cell>
          <cell r="W29" t="e">
            <v>#VALUE!</v>
          </cell>
          <cell r="X29" t="e">
            <v>#VALUE!</v>
          </cell>
          <cell r="Y29" t="e">
            <v>#VALUE!</v>
          </cell>
          <cell r="Z29" t="e">
            <v>#VALUE!</v>
          </cell>
          <cell r="AA29" t="e">
            <v>#VALUE!</v>
          </cell>
          <cell r="AB29" t="e">
            <v>#VALUE!</v>
          </cell>
          <cell r="AC29" t="e">
            <v>#VALUE!</v>
          </cell>
          <cell r="AD29" t="e">
            <v>#VALUE!</v>
          </cell>
          <cell r="AE29">
            <v>20</v>
          </cell>
          <cell r="AF29">
            <v>20</v>
          </cell>
        </row>
        <row r="31">
          <cell r="C31" t="str">
            <v>Steigung Interpolation zwischen den Prüfpunkten</v>
          </cell>
          <cell r="D31" t="str">
            <v>a COPHeiz</v>
          </cell>
          <cell r="R31" t="str">
            <v>b1,2,3,4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C32" t="str">
            <v>Achsabschnitt Interpolation zwischen den Prüfpunkten</v>
          </cell>
          <cell r="D32" t="str">
            <v>b COPHeiz</v>
          </cell>
          <cell r="R32" t="str">
            <v>a1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C33" t="str">
            <v>Exergetischer Gütegrad</v>
          </cell>
          <cell r="D33" t="str">
            <v>hex</v>
          </cell>
          <cell r="E33" t="e">
            <v>#VALUE!</v>
          </cell>
          <cell r="F33" t="e">
            <v>#VALUE!</v>
          </cell>
          <cell r="G33" t="e">
            <v>#VALUE!</v>
          </cell>
          <cell r="H33" t="e">
            <v>#VALUE!</v>
          </cell>
          <cell r="R33" t="str">
            <v>b1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8">
          <cell r="B38" t="str">
            <v>Messwerte thermische Leistung Wärmepumpe Warmwasser</v>
          </cell>
          <cell r="D38" t="str">
            <v> PWP,WW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R38" t="str">
            <v>a3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</row>
        <row r="41">
          <cell r="C41" t="str">
            <v>Steigung Interpolation zwischen den Prüfpunkten</v>
          </cell>
          <cell r="D41" t="str">
            <v>a  PWP,WW</v>
          </cell>
          <cell r="R41" t="str">
            <v>T2</v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</row>
        <row r="42">
          <cell r="C42" t="str">
            <v>Achsabschnitt Interpolation zwischen den Prüfpunkten</v>
          </cell>
          <cell r="D42" t="str">
            <v>b  PWP,WW</v>
          </cell>
          <cell r="R42" t="str">
            <v>T3</v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</row>
        <row r="43">
          <cell r="B43" t="str">
            <v>Arbeitszahl Warmwasser</v>
          </cell>
          <cell r="D43" t="str">
            <v> COPWW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R43" t="str">
            <v>T4</v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</row>
        <row r="46">
          <cell r="C46" t="str">
            <v>Steigung Interpolation zwischen den Prüfpunkten</v>
          </cell>
          <cell r="D46" t="str">
            <v>a COPWW</v>
          </cell>
          <cell r="R46" t="str">
            <v>P bzw. COP Punkt 3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</row>
        <row r="47">
          <cell r="C47" t="str">
            <v>Achsabschnitt Interpolation zwischen den Prüfpunkten</v>
          </cell>
          <cell r="D47" t="str">
            <v>b COPWW</v>
          </cell>
          <cell r="R47" t="str">
            <v>P bzw. COP Punkt 4</v>
          </cell>
          <cell r="S47" t="e">
            <v>#N/A</v>
          </cell>
          <cell r="T47" t="e">
            <v>#N/A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</row>
        <row r="48">
          <cell r="C48" t="str">
            <v>Exergetischer Gütegrad</v>
          </cell>
          <cell r="D48" t="str">
            <v>hex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R48" t="str">
            <v>Tamb&lt;T1</v>
          </cell>
          <cell r="S48" t="e">
            <v>#VALUE!</v>
          </cell>
          <cell r="T48" t="e">
            <v>#VALUE!</v>
          </cell>
          <cell r="U48" t="e">
            <v>#VALUE!</v>
          </cell>
          <cell r="V48" t="e">
            <v>#VALUE!</v>
          </cell>
          <cell r="W48" t="e">
            <v>#VALUE!</v>
          </cell>
          <cell r="X48" t="e">
            <v>#VALUE!</v>
          </cell>
          <cell r="Y48" t="e">
            <v>#VALUE!</v>
          </cell>
          <cell r="Z48" t="e">
            <v>#VALUE!</v>
          </cell>
          <cell r="AA48" t="e">
            <v>#VALUE!</v>
          </cell>
          <cell r="AB48" t="e">
            <v>#VALUE!</v>
          </cell>
          <cell r="AC48" t="e">
            <v>#VALUE!</v>
          </cell>
          <cell r="AD48" t="e">
            <v>#VALUE!</v>
          </cell>
          <cell r="AE48">
            <v>0</v>
          </cell>
          <cell r="AF48">
            <v>0</v>
          </cell>
        </row>
        <row r="51">
          <cell r="B51" t="str">
            <v>Default-Werte, falls keine Messwerte (aus WW übernommen )</v>
          </cell>
          <cell r="D51" t="str">
            <v> Pwp,Bereit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str">
            <v>kW</v>
          </cell>
          <cell r="R51" t="str">
            <v>T3&lt;=Tamb&lt;T4</v>
          </cell>
          <cell r="S51" t="e">
            <v>#VALUE!</v>
          </cell>
          <cell r="T51" t="e">
            <v>#VALUE!</v>
          </cell>
          <cell r="U51" t="e">
            <v>#VALUE!</v>
          </cell>
          <cell r="V51" t="e">
            <v>#VALUE!</v>
          </cell>
          <cell r="W51" t="e">
            <v>#VALUE!</v>
          </cell>
          <cell r="X51" t="e">
            <v>#VALUE!</v>
          </cell>
          <cell r="Y51" t="e">
            <v>#VALUE!</v>
          </cell>
          <cell r="Z51" t="e">
            <v>#VALUE!</v>
          </cell>
          <cell r="AA51" t="e">
            <v>#VALUE!</v>
          </cell>
          <cell r="AB51" t="e">
            <v>#VALUE!</v>
          </cell>
          <cell r="AC51" t="e">
            <v>#VALUE!</v>
          </cell>
          <cell r="AD51" t="e">
            <v>#VALUE!</v>
          </cell>
          <cell r="AE51">
            <v>0</v>
          </cell>
          <cell r="AF51">
            <v>0</v>
          </cell>
        </row>
        <row r="53">
          <cell r="C53" t="str">
            <v>Steigung Interpolation zwischen den Prüfpunkten</v>
          </cell>
          <cell r="D53" t="str">
            <v>a  PWP,Bereit</v>
          </cell>
          <cell r="R53" t="str">
            <v>P bzw. COP interpol.</v>
          </cell>
          <cell r="S53" t="e">
            <v>#VALUE!</v>
          </cell>
          <cell r="T53" t="e">
            <v>#VALUE!</v>
          </cell>
          <cell r="U53" t="e">
            <v>#VALUE!</v>
          </cell>
          <cell r="V53" t="e">
            <v>#VALUE!</v>
          </cell>
          <cell r="W53" t="e">
            <v>#VALUE!</v>
          </cell>
          <cell r="X53" t="e">
            <v>#VALUE!</v>
          </cell>
          <cell r="Y53" t="e">
            <v>#VALUE!</v>
          </cell>
          <cell r="Z53" t="e">
            <v>#VALUE!</v>
          </cell>
          <cell r="AA53" t="e">
            <v>#VALUE!</v>
          </cell>
          <cell r="AB53" t="e">
            <v>#VALUE!</v>
          </cell>
          <cell r="AC53" t="e">
            <v>#VALUE!</v>
          </cell>
          <cell r="AD53" t="e">
            <v>#VALUE!</v>
          </cell>
          <cell r="AE53">
            <v>0</v>
          </cell>
          <cell r="AF53">
            <v>0</v>
          </cell>
        </row>
        <row r="54">
          <cell r="C54" t="str">
            <v>Achsabschnitt Interpolation zwischen den Prüfpunkten</v>
          </cell>
          <cell r="D54" t="str">
            <v>b  PWP,Bereit</v>
          </cell>
        </row>
        <row r="55">
          <cell r="B55" t="str">
            <v>Default-Werte, falls keine Messwerte (aus WW übernommen )</v>
          </cell>
          <cell r="D55" t="str">
            <v> COPBereit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</row>
        <row r="57">
          <cell r="C57" t="str">
            <v>Steigung Interpolation zwischen den Prüfpunkten</v>
          </cell>
          <cell r="D57" t="str">
            <v>a COPBereit</v>
          </cell>
        </row>
        <row r="58">
          <cell r="C58" t="str">
            <v>Achsabschnitt Interpolation zwischen den Prüfpunkten</v>
          </cell>
          <cell r="D58" t="str">
            <v>b COPBereit</v>
          </cell>
        </row>
        <row r="59">
          <cell r="B59" t="str">
            <v>Mittlere elektrische Leistungsaufnahme im Bereitschaftsbetrieb</v>
          </cell>
          <cell r="D59" t="str">
            <v>Pel,mittel,Bereit</v>
          </cell>
          <cell r="E59" t="e">
            <v>#VALUE!</v>
          </cell>
          <cell r="F59" t="e">
            <v>#VALUE!</v>
          </cell>
          <cell r="G59" t="e">
            <v>#VALUE!</v>
          </cell>
          <cell r="H59" t="e">
            <v>#VALUE!</v>
          </cell>
          <cell r="I59" t="str">
            <v>W</v>
          </cell>
        </row>
        <row r="60">
          <cell r="B60" t="str">
            <v>Regression aus Messdaten</v>
          </cell>
        </row>
        <row r="61">
          <cell r="B61" t="str">
            <v>Regression thermische Leistung Wärmepumpe Heizung</v>
          </cell>
          <cell r="D61" t="str">
            <v> PWP,Heiz</v>
          </cell>
          <cell r="E61" t="str">
            <v>(Prüfstandsmessung)</v>
          </cell>
          <cell r="G61" t="str">
            <v> * Tamb + </v>
          </cell>
        </row>
        <row r="62">
          <cell r="B62" t="str">
            <v>Regression thermische Leistung Wärmepumpe Warmwasser</v>
          </cell>
          <cell r="D62" t="str">
            <v> PWP,WW</v>
          </cell>
          <cell r="E62" t="str">
            <v>(Prüfstandsmessung)</v>
          </cell>
          <cell r="G62" t="str">
            <v> * Tamb + </v>
          </cell>
        </row>
        <row r="63">
          <cell r="B63" t="str">
            <v>Regression thermische Leistung Wärmepumpe Bereitschaft</v>
          </cell>
          <cell r="D63" t="str">
            <v> Pwp,Bereit</v>
          </cell>
          <cell r="E63" t="str">
            <v>(Prüfstandsmessung)</v>
          </cell>
          <cell r="G63" t="str">
            <v> * Tamb + </v>
          </cell>
        </row>
        <row r="64">
          <cell r="B64" t="str">
            <v>Regression Arbeitszahl Heizung</v>
          </cell>
          <cell r="D64" t="str">
            <v> COPHeiz</v>
          </cell>
          <cell r="E64" t="str">
            <v>(Prüfstandsmessung)</v>
          </cell>
          <cell r="G64" t="str">
            <v> * Tamb + </v>
          </cell>
        </row>
        <row r="65">
          <cell r="B65" t="str">
            <v>Regression Arbeitszahl  Warmwasser</v>
          </cell>
          <cell r="D65" t="str">
            <v> COPWW</v>
          </cell>
          <cell r="E65" t="str">
            <v>(Prüfstandsmessung)</v>
          </cell>
          <cell r="G65" t="str">
            <v> * Tamb + </v>
          </cell>
        </row>
        <row r="66">
          <cell r="B66" t="str">
            <v>Regression Arbeitszahl  Bereitschaft</v>
          </cell>
          <cell r="D66" t="str">
            <v> COPBereit</v>
          </cell>
          <cell r="E66" t="str">
            <v>(Prüfstandsmessung)</v>
          </cell>
          <cell r="G66" t="str">
            <v> * Tamb + </v>
          </cell>
        </row>
        <row r="68">
          <cell r="B68" t="str">
            <v>TWW-Zapfanteile nach IEA-SHC Task 26</v>
          </cell>
          <cell r="D68" t="str">
            <v>Kategorie</v>
          </cell>
          <cell r="E68" t="str">
            <v>kleine Zapfungen</v>
          </cell>
          <cell r="F68" t="str">
            <v>mittlere Zapfungen</v>
          </cell>
          <cell r="G68" t="str">
            <v>Duschbad</v>
          </cell>
          <cell r="H68" t="str">
            <v>Badewanne</v>
          </cell>
        </row>
        <row r="69">
          <cell r="D69" t="str">
            <v>Anteil der gezapften Wärmemenge</v>
          </cell>
          <cell r="E69">
            <v>0.142387015301208</v>
          </cell>
          <cell r="F69">
            <v>0.357031064596526</v>
          </cell>
          <cell r="G69">
            <v>0.396651482504415</v>
          </cell>
          <cell r="H69">
            <v>0.103930437597852</v>
          </cell>
        </row>
        <row r="70">
          <cell r="B70" t="str">
            <v>Wichtungsfaktor COPSpeichernachladung</v>
          </cell>
          <cell r="D70" t="str">
            <v>fSpeichernachladung</v>
          </cell>
          <cell r="F70">
            <v>0.631635240732539</v>
          </cell>
        </row>
        <row r="83">
          <cell r="B83" t="str">
            <v>Mittlere Arbeitszahl WP Heizung 0 bis tleist</v>
          </cell>
          <cell r="D83" t="str">
            <v>COPHeiz, 0 bis tleist</v>
          </cell>
          <cell r="F83" t="e">
            <v>#VALUE!</v>
          </cell>
          <cell r="K83" t="e">
            <v>#VALUE!</v>
          </cell>
        </row>
        <row r="84">
          <cell r="B84" t="str">
            <v>Wärmelieferung WP Heizung  0 bis tleist</v>
          </cell>
          <cell r="D84" t="str">
            <v>QWP,Heiz, 0 bis tleist</v>
          </cell>
          <cell r="F84" t="e">
            <v>#VALUE!</v>
          </cell>
          <cell r="G84" t="str">
            <v>kWh/a</v>
          </cell>
          <cell r="K84" t="e">
            <v>#VALUE!</v>
          </cell>
          <cell r="L84" t="str">
            <v>kWh/a</v>
          </cell>
        </row>
        <row r="85">
          <cell r="B85" t="str">
            <v>Mittlere Arbeitszahl WP Heizung tleist bis tBereit</v>
          </cell>
          <cell r="D85" t="str">
            <v>COPHeiz,tleist bis tBereit</v>
          </cell>
          <cell r="F85" t="e">
            <v>#VALUE!</v>
          </cell>
          <cell r="K85" t="e">
            <v>#VALUE!</v>
          </cell>
        </row>
        <row r="86">
          <cell r="B86" t="str">
            <v>Wärmelieferung WP Heizung  tleist bis tBereit</v>
          </cell>
          <cell r="D86" t="str">
            <v>QWP,Heiz, tleist bis tBereit</v>
          </cell>
          <cell r="F86" t="e">
            <v>#VALUE!</v>
          </cell>
          <cell r="G86" t="str">
            <v>kWh/a</v>
          </cell>
          <cell r="K86" t="e">
            <v>#VALUE!</v>
          </cell>
          <cell r="L86" t="str">
            <v>kWh/a</v>
          </cell>
        </row>
        <row r="87">
          <cell r="B87" t="str">
            <v>Mittlere Arbeitszahl WP Heizung </v>
          </cell>
          <cell r="F87" t="e">
            <v>#VALUE!</v>
          </cell>
          <cell r="K87" t="e">
            <v>#VALUE!</v>
          </cell>
        </row>
        <row r="88">
          <cell r="B88" t="str">
            <v>Mittlere Arbeitszahl WP Warmwasser 0 bis tHeiztage</v>
          </cell>
          <cell r="D88" t="str">
            <v>COPWW,0 bis tHeiztage</v>
          </cell>
          <cell r="F88" t="e">
            <v>#VALUE!</v>
          </cell>
          <cell r="K88" t="e">
            <v>#VALUE!</v>
          </cell>
        </row>
        <row r="89">
          <cell r="B89" t="str">
            <v>Wärmelieferung WP Warmwasser 0 bis tleist</v>
          </cell>
          <cell r="D89" t="str">
            <v>QWP,WW, 0 bis tHeiztage</v>
          </cell>
          <cell r="F89" t="e">
            <v>#VALUE!</v>
          </cell>
          <cell r="G89" t="str">
            <v>kWh/a</v>
          </cell>
          <cell r="K89" t="e">
            <v>#VALUE!</v>
          </cell>
          <cell r="L89" t="str">
            <v>kWh/a</v>
          </cell>
        </row>
        <row r="90">
          <cell r="B90" t="str">
            <v>Mittlere Arbeitszahl WP Warmwasser tleist bis tHeiztage</v>
          </cell>
          <cell r="D90" t="str">
            <v>COPWW,tleist bis tHeiztage</v>
          </cell>
          <cell r="F90" t="e">
            <v>#VALUE!</v>
          </cell>
          <cell r="K90" t="e">
            <v>#VALUE!</v>
          </cell>
        </row>
        <row r="91">
          <cell r="B91" t="str">
            <v>Wärmelieferung WP Warmwasser tleist bis tHeiztage</v>
          </cell>
          <cell r="D91" t="str">
            <v>QWP,WW, tleist bis tHeiztage</v>
          </cell>
          <cell r="F91" t="e">
            <v>#VALUE!</v>
          </cell>
          <cell r="G91" t="str">
            <v>kWh/a</v>
          </cell>
          <cell r="K91" t="e">
            <v>#VALUE!</v>
          </cell>
          <cell r="L91" t="str">
            <v>kWh/a</v>
          </cell>
        </row>
        <row r="92">
          <cell r="B92" t="str">
            <v>Mittlere Arbeitszahl WP Warmwasser Winter</v>
          </cell>
          <cell r="F92" t="e">
            <v>#VALUE!</v>
          </cell>
          <cell r="K92" t="e">
            <v>#VALUE!</v>
          </cell>
        </row>
        <row r="93">
          <cell r="B93" t="str">
            <v>Mittlere Arbeitszahl WP Bereitschaft 0 bis tHeiztage</v>
          </cell>
          <cell r="D93" t="str">
            <v>COPBereit,0 bis tleist</v>
          </cell>
          <cell r="F93" t="e">
            <v>#VALUE!</v>
          </cell>
          <cell r="K93" t="e">
            <v>#VALUE!</v>
          </cell>
        </row>
        <row r="94">
          <cell r="B94" t="str">
            <v>Wärmelieferung WP Bereitschaft 0 bis tleist</v>
          </cell>
          <cell r="D94" t="str">
            <v>QWP,Bereit, 0 bis tleist</v>
          </cell>
          <cell r="F94" t="e">
            <v>#VALUE!</v>
          </cell>
          <cell r="G94" t="str">
            <v>kWh/a</v>
          </cell>
          <cell r="K94" t="e">
            <v>#VALUE!</v>
          </cell>
          <cell r="L94" t="str">
            <v>kWh/a</v>
          </cell>
        </row>
        <row r="95">
          <cell r="B95" t="str">
            <v>Mittlere Arbeitszahl WP Bereitschaft tleist bis tHeiztage</v>
          </cell>
          <cell r="D95" t="str">
            <v>COPBereit,tleist bis tHeiztage</v>
          </cell>
          <cell r="F95" t="e">
            <v>#VALUE!</v>
          </cell>
          <cell r="K95" t="e">
            <v>#VALUE!</v>
          </cell>
        </row>
        <row r="96">
          <cell r="B96" t="str">
            <v>Wärmelieferung WP Bereit tleist bis tHeiztage</v>
          </cell>
          <cell r="D96" t="str">
            <v>QWP,Bereit, tleist bis tHeiztage</v>
          </cell>
          <cell r="F96" t="e">
            <v>#VALUE!</v>
          </cell>
          <cell r="G96" t="str">
            <v>kWh/a</v>
          </cell>
          <cell r="K96" t="e">
            <v>#VALUE!</v>
          </cell>
          <cell r="L96" t="str">
            <v>kWh/a</v>
          </cell>
        </row>
        <row r="97">
          <cell r="B97" t="str">
            <v>Mittlere Arbeitszahl WP Bereitschaft Winter</v>
          </cell>
          <cell r="D97" t="str">
            <v>COPBereit,Winter</v>
          </cell>
          <cell r="F97" t="e">
            <v>#VALUE!</v>
          </cell>
          <cell r="K97" t="e">
            <v>#VALUE!</v>
          </cell>
        </row>
        <row r="98">
          <cell r="B98" t="str">
            <v>Mittlere Arbeitszahl WP Bereitschaft Sommer </v>
          </cell>
          <cell r="D98" t="str">
            <v>COPBereit,Sommer</v>
          </cell>
          <cell r="F98">
            <v>0</v>
          </cell>
        </row>
        <row r="99">
          <cell r="B99" t="str">
            <v>Mittlere Arbeitszahl WP Warmwasser Sommer</v>
          </cell>
          <cell r="D99" t="str">
            <v>COPWW,Sommer</v>
          </cell>
          <cell r="F99">
            <v>0</v>
          </cell>
        </row>
        <row r="100">
          <cell r="B100" t="str">
            <v>Mittlere Arbeitszahl WP Warmwasser</v>
          </cell>
          <cell r="D100" t="str">
            <v>COPWW</v>
          </cell>
          <cell r="F100" t="e">
            <v>#VALUE!</v>
          </cell>
          <cell r="K100" t="e">
            <v>#VALUE!</v>
          </cell>
        </row>
        <row r="101">
          <cell r="B101" t="str">
            <v>Thermische Leistung Bereitschaftsbetrieb</v>
          </cell>
          <cell r="D101" t="str">
            <v>PBereit</v>
          </cell>
          <cell r="F101" t="e">
            <v>#VALUE!</v>
          </cell>
          <cell r="G101" t="str">
            <v>kW</v>
          </cell>
          <cell r="K101" t="e">
            <v>#VALUE!</v>
          </cell>
          <cell r="L101" t="str">
            <v>kW</v>
          </cell>
        </row>
        <row r="102">
          <cell r="B102" t="str">
            <v>Maximale Wärmeleistung der Wärmepumpe bei tleist</v>
          </cell>
          <cell r="D102" t="str">
            <v>Pleist</v>
          </cell>
          <cell r="F102" t="e">
            <v>#VALUE!</v>
          </cell>
          <cell r="G102" t="str">
            <v>kW</v>
          </cell>
          <cell r="K102" t="e">
            <v>#VALUE!</v>
          </cell>
          <cell r="L102" t="str">
            <v>kW</v>
          </cell>
        </row>
        <row r="103">
          <cell r="B103" t="str">
            <v>Heizlast</v>
          </cell>
          <cell r="D103" t="str">
            <v>PH</v>
          </cell>
          <cell r="F103">
            <v>1.8542956931697205</v>
          </cell>
          <cell r="G103" t="str">
            <v>kW</v>
          </cell>
          <cell r="K103">
            <v>1.8542956931697205</v>
          </cell>
          <cell r="L103" t="str">
            <v>kW</v>
          </cell>
        </row>
        <row r="104">
          <cell r="B104" t="str">
            <v>Zahl der Heiztage</v>
          </cell>
          <cell r="D104" t="str">
            <v>tHeiztage</v>
          </cell>
          <cell r="F104">
            <v>0</v>
          </cell>
          <cell r="G104" t="str">
            <v>d</v>
          </cell>
          <cell r="K104">
            <v>0</v>
          </cell>
          <cell r="L104" t="str">
            <v>d</v>
          </cell>
        </row>
        <row r="105">
          <cell r="B105" t="str">
            <v>Zahl der Heiztage bei nutzbarer Wärme Bereitschaftsbetrieb</v>
          </cell>
          <cell r="D105" t="str">
            <v>tBereit</v>
          </cell>
          <cell r="F105" t="e">
            <v>#VALUE!</v>
          </cell>
          <cell r="G105" t="str">
            <v>d</v>
          </cell>
          <cell r="K105" t="e">
            <v>#VALUE!</v>
          </cell>
          <cell r="L105" t="str">
            <v>d</v>
          </cell>
        </row>
        <row r="106">
          <cell r="B106" t="str">
            <v>Zahl der Tage am Schnittpunkt WW-Leist. und Bedarf</v>
          </cell>
          <cell r="D106" t="str">
            <v>tleist</v>
          </cell>
          <cell r="F106" t="e">
            <v>#VALUE!</v>
          </cell>
          <cell r="G106" t="str">
            <v>d</v>
          </cell>
          <cell r="K106" t="e">
            <v>#VALUE!</v>
          </cell>
          <cell r="L106" t="str">
            <v>d</v>
          </cell>
        </row>
        <row r="108">
          <cell r="B108" t="str">
            <v>Regressionskonstanten Dauerlinie Außenlufttemperatur</v>
          </cell>
          <cell r="D108" t="str">
            <v>a =</v>
          </cell>
          <cell r="F108">
            <v>0.34245861</v>
          </cell>
        </row>
        <row r="109">
          <cell r="D109" t="str">
            <v>b =</v>
          </cell>
          <cell r="F109">
            <v>-4.9486E-05</v>
          </cell>
        </row>
        <row r="110">
          <cell r="D110" t="str">
            <v>c =</v>
          </cell>
          <cell r="F110" t="e">
            <v>#VALUE!</v>
          </cell>
        </row>
        <row r="111">
          <cell r="B111" t="str">
            <v>Zus. Außenluftbeim-EWÜ-Temp. bzw. Außenlufttemperatur</v>
          </cell>
          <cell r="D111" t="str">
            <v>TEWÜ,zus bzw. Tamb</v>
          </cell>
          <cell r="F111">
            <v>20</v>
          </cell>
          <cell r="G111" t="str">
            <v>°C</v>
          </cell>
          <cell r="H111">
            <v>20</v>
          </cell>
          <cell r="I111" t="str">
            <v>°C</v>
          </cell>
        </row>
        <row r="112">
          <cell r="B112" t="str">
            <v>Mitteltemperatur Sommer</v>
          </cell>
          <cell r="D112" t="str">
            <v>Tamb,Sommer</v>
          </cell>
          <cell r="F112">
            <v>20</v>
          </cell>
          <cell r="G112" t="str">
            <v>°C</v>
          </cell>
          <cell r="H112">
            <v>20</v>
          </cell>
          <cell r="I112" t="str">
            <v>°C</v>
          </cell>
        </row>
        <row r="113">
          <cell r="B113" t="str">
            <v>Zus. Außenluftbeim-EWÜ-Temp. bzw. Außenlufttemperatur</v>
          </cell>
          <cell r="D113" t="str">
            <v>TEWÜ,zus bzw. Tamb</v>
          </cell>
          <cell r="F113">
            <v>-0.6183333333333332</v>
          </cell>
          <cell r="G113" t="str">
            <v>°C</v>
          </cell>
          <cell r="H113">
            <v>-0.6183333333333332</v>
          </cell>
          <cell r="I113" t="str">
            <v>°C</v>
          </cell>
        </row>
        <row r="114">
          <cell r="B114" t="str">
            <v>Mitteltemperatur Kernwinter</v>
          </cell>
          <cell r="D114" t="str">
            <v>Tamb,mittel</v>
          </cell>
          <cell r="F114" t="e">
            <v>#VALUE!</v>
          </cell>
          <cell r="G114" t="str">
            <v>°C</v>
          </cell>
          <cell r="H114">
            <v>-0.6183333333333332</v>
          </cell>
          <cell r="I114" t="str">
            <v>°C</v>
          </cell>
        </row>
        <row r="115">
          <cell r="B115" t="str">
            <v>Zus. Außenluftbeim-EWÜ-Temp. bzw. Außenlufttemperatur</v>
          </cell>
          <cell r="D115" t="str">
            <v>TEWÜ,zus bzw. Tamb</v>
          </cell>
          <cell r="F115" t="e">
            <v>#VALUE!</v>
          </cell>
          <cell r="G115" t="str">
            <v>°C</v>
          </cell>
          <cell r="H115" t="e">
            <v>#VALUE!</v>
          </cell>
          <cell r="I115" t="str">
            <v>°C</v>
          </cell>
        </row>
        <row r="116">
          <cell r="B116" t="str">
            <v>Außenlufttemperatur bei tBereit</v>
          </cell>
          <cell r="D116" t="str">
            <v>TBereit</v>
          </cell>
          <cell r="F116" t="e">
            <v>#VALUE!</v>
          </cell>
          <cell r="G116" t="str">
            <v>°C</v>
          </cell>
          <cell r="H116" t="e">
            <v>#VALUE!</v>
          </cell>
          <cell r="I116" t="str">
            <v>°C</v>
          </cell>
        </row>
        <row r="117">
          <cell r="B117" t="str">
            <v>Zus. Außenluftbeim-EWÜ-Temp. bzw. Außenlufttemperatur</v>
          </cell>
          <cell r="D117" t="str">
            <v>TEWÜ,zus bzw. Tamb</v>
          </cell>
          <cell r="F117">
            <v>-11.3257003969418</v>
          </cell>
          <cell r="G117" t="str">
            <v>°C</v>
          </cell>
          <cell r="H117">
            <v>-11.3257003969418</v>
          </cell>
          <cell r="I117" t="str">
            <v>°C</v>
          </cell>
        </row>
        <row r="118">
          <cell r="B118" t="str">
            <v>Außenlufttemperatur nach Außenluft-EWÜ im Heizlastfall</v>
          </cell>
          <cell r="D118" t="str">
            <v>THeizlast</v>
          </cell>
          <cell r="F118" t="e">
            <v>#VALUE!</v>
          </cell>
          <cell r="G118" t="str">
            <v>°C</v>
          </cell>
          <cell r="H118">
            <v>-11.3257003969418</v>
          </cell>
          <cell r="I118" t="str">
            <v>°C</v>
          </cell>
        </row>
        <row r="119">
          <cell r="B119" t="str">
            <v>Mittlere Außenlufttemperatur im Bereich 0 bis tleist</v>
          </cell>
          <cell r="F119" t="e">
            <v>#VALUE!</v>
          </cell>
          <cell r="G119" t="str">
            <v>°C</v>
          </cell>
          <cell r="K119" t="e">
            <v>#VALUE!</v>
          </cell>
          <cell r="L119" t="str">
            <v>°C</v>
          </cell>
        </row>
        <row r="120">
          <cell r="B120" t="str">
            <v>Mittlere Außenlufttemperatur im Bereich tleist bis tBereit</v>
          </cell>
          <cell r="F120" t="e">
            <v>#VALUE!</v>
          </cell>
          <cell r="G120" t="str">
            <v>°C</v>
          </cell>
          <cell r="K120" t="e">
            <v>#VALUE!</v>
          </cell>
          <cell r="L120" t="str">
            <v>°C</v>
          </cell>
        </row>
        <row r="121">
          <cell r="B121" t="str">
            <v>Mittlere Außenlufttemperatur im Bereich tleist bis tHeiztage</v>
          </cell>
          <cell r="F121" t="e">
            <v>#VALUE!</v>
          </cell>
          <cell r="G121" t="str">
            <v>°C</v>
          </cell>
          <cell r="K121" t="e">
            <v>#VALUE!</v>
          </cell>
          <cell r="L121" t="str">
            <v>°C</v>
          </cell>
        </row>
        <row r="122">
          <cell r="B122" t="str">
            <v>Leistung der WP Bereitschaft bei THeizlast bzw. TBereit</v>
          </cell>
          <cell r="D122" t="str">
            <v>PWP,Bereit(THeizlast bzw. TBereit)</v>
          </cell>
          <cell r="F122" t="e">
            <v>#VALUE!</v>
          </cell>
          <cell r="G122" t="str">
            <v>kW</v>
          </cell>
          <cell r="H122" t="e">
            <v>#VALUE!</v>
          </cell>
          <cell r="I122" t="str">
            <v>kW</v>
          </cell>
          <cell r="K122" t="e">
            <v>#VALUE!</v>
          </cell>
          <cell r="L122" t="str">
            <v>kW</v>
          </cell>
          <cell r="M122" t="e">
            <v>#VALUE!</v>
          </cell>
          <cell r="N122" t="str">
            <v>kW</v>
          </cell>
        </row>
        <row r="123">
          <cell r="B123" t="str">
            <v>Leistung der WP Warmwasser bei THeizlast bzw. TBereit</v>
          </cell>
          <cell r="D123" t="str">
            <v>PWP,WW(THeizlast bzw. TBereit)</v>
          </cell>
          <cell r="F123" t="e">
            <v>#VALUE!</v>
          </cell>
          <cell r="G123" t="str">
            <v>kW</v>
          </cell>
          <cell r="H123" t="e">
            <v>#VALUE!</v>
          </cell>
          <cell r="I123" t="str">
            <v>kW</v>
          </cell>
          <cell r="K123" t="e">
            <v>#VALUE!</v>
          </cell>
          <cell r="L123" t="str">
            <v>kW</v>
          </cell>
          <cell r="M123" t="e">
            <v>#VALUE!</v>
          </cell>
          <cell r="N123" t="str">
            <v>kW</v>
          </cell>
        </row>
        <row r="124">
          <cell r="B124" t="str">
            <v>Leistung der WP Heizung bei THeizlast bzw.  TBereit</v>
          </cell>
          <cell r="D124" t="str">
            <v>PWP,Heiz(THeizlast bzw. TBereit)</v>
          </cell>
          <cell r="F124" t="e">
            <v>#VALUE!</v>
          </cell>
          <cell r="G124" t="str">
            <v>kW</v>
          </cell>
          <cell r="H124" t="e">
            <v>#VALUE!</v>
          </cell>
          <cell r="I124" t="str">
            <v>kW</v>
          </cell>
          <cell r="K124" t="e">
            <v>#VALUE!</v>
          </cell>
          <cell r="L124" t="str">
            <v>kW</v>
          </cell>
          <cell r="M124" t="e">
            <v>#VALUE!</v>
          </cell>
          <cell r="N124" t="str">
            <v>kW</v>
          </cell>
        </row>
        <row r="125">
          <cell r="B125" t="str">
            <v>Laufzeit Bereitschaftsbetrieb bei THeizlast  bzw.  TBereit</v>
          </cell>
          <cell r="D125" t="str">
            <v>gBereit</v>
          </cell>
          <cell r="F125" t="e">
            <v>#VALUE!</v>
          </cell>
          <cell r="G125" t="str">
            <v>h</v>
          </cell>
          <cell r="H125" t="e">
            <v>#VALUE!</v>
          </cell>
          <cell r="I125" t="str">
            <v>h</v>
          </cell>
          <cell r="K125" t="e">
            <v>#VALUE!</v>
          </cell>
          <cell r="L125" t="str">
            <v>h</v>
          </cell>
          <cell r="M125" t="e">
            <v>#VALUE!</v>
          </cell>
          <cell r="N125" t="str">
            <v>h</v>
          </cell>
        </row>
        <row r="126">
          <cell r="B126" t="str">
            <v>Laufzeit Warmwasserbetrieb bei THeizlast  bzw.  TBereit</v>
          </cell>
          <cell r="D126" t="str">
            <v>gWW</v>
          </cell>
          <cell r="F126" t="e">
            <v>#VALUE!</v>
          </cell>
          <cell r="G126" t="str">
            <v>h</v>
          </cell>
          <cell r="H126" t="e">
            <v>#VALUE!</v>
          </cell>
          <cell r="I126" t="str">
            <v>h</v>
          </cell>
          <cell r="K126" t="e">
            <v>#VALUE!</v>
          </cell>
          <cell r="L126" t="str">
            <v>h</v>
          </cell>
          <cell r="M126" t="e">
            <v>#VALUE!</v>
          </cell>
          <cell r="N126" t="str">
            <v>h</v>
          </cell>
        </row>
        <row r="127">
          <cell r="B127" t="str">
            <v>Laufzeit Heizbetrieb bei THeizlast  bzw.  TBereit</v>
          </cell>
          <cell r="D127" t="str">
            <v>gHeiz</v>
          </cell>
          <cell r="F127" t="e">
            <v>#VALUE!</v>
          </cell>
          <cell r="G127" t="str">
            <v>h</v>
          </cell>
          <cell r="H127">
            <v>0</v>
          </cell>
          <cell r="I127" t="str">
            <v>h</v>
          </cell>
          <cell r="K127" t="e">
            <v>#VALUE!</v>
          </cell>
          <cell r="L127" t="str">
            <v>h</v>
          </cell>
          <cell r="M127">
            <v>0</v>
          </cell>
          <cell r="N127" t="str">
            <v>h</v>
          </cell>
        </row>
        <row r="128">
          <cell r="B128" t="str">
            <v>Tagesm. Heizl. am Heizlasttag bzw. bei tBereit</v>
          </cell>
          <cell r="D128" t="str">
            <v>PWP max, Heizlast bzw. tbereit</v>
          </cell>
          <cell r="F128" t="e">
            <v>#VALUE!</v>
          </cell>
          <cell r="G128" t="str">
            <v>kW</v>
          </cell>
          <cell r="H128" t="e">
            <v>#VALUE!</v>
          </cell>
          <cell r="I128" t="str">
            <v>kW</v>
          </cell>
          <cell r="K128" t="e">
            <v>#VALUE!</v>
          </cell>
          <cell r="L128" t="str">
            <v>kW</v>
          </cell>
          <cell r="M128" t="e">
            <v>#VALUE!</v>
          </cell>
          <cell r="N128" t="str">
            <v>kW</v>
          </cell>
        </row>
        <row r="130">
          <cell r="B130" t="str">
            <v>Heizgrenztemperatur</v>
          </cell>
          <cell r="D130" t="str">
            <v>THeizgrenz</v>
          </cell>
          <cell r="F130" t="e">
            <v>#VALUE!</v>
          </cell>
          <cell r="G130" t="str">
            <v>°C</v>
          </cell>
          <cell r="K130" t="e">
            <v>#VALUE!</v>
          </cell>
          <cell r="L130" t="str">
            <v>°C</v>
          </cell>
        </row>
        <row r="131">
          <cell r="B131" t="str">
            <v>Leistung Warmwasser</v>
          </cell>
          <cell r="D131" t="str">
            <v>PWW</v>
          </cell>
          <cell r="E131" t="str">
            <v>(Blatt WW+Verteil)</v>
          </cell>
          <cell r="F131">
            <v>0</v>
          </cell>
          <cell r="G131" t="str">
            <v>kW</v>
          </cell>
          <cell r="K131">
            <v>0.6356772631173419</v>
          </cell>
          <cell r="L131" t="str">
            <v>kW</v>
          </cell>
        </row>
        <row r="132">
          <cell r="B132" t="str">
            <v>Leistung Warmwasser,Sommer</v>
          </cell>
          <cell r="D132" t="str">
            <v>PWW,S</v>
          </cell>
          <cell r="E132" t="str">
            <v>(Blatt WW+Verteil)</v>
          </cell>
          <cell r="F132">
            <v>0</v>
          </cell>
          <cell r="G132" t="str">
            <v>kW</v>
          </cell>
          <cell r="K132">
            <v>0</v>
          </cell>
          <cell r="L132" t="str">
            <v>kW</v>
          </cell>
        </row>
        <row r="133">
          <cell r="B133" t="str">
            <v>Maximalleistung (WW+Heizlast)</v>
          </cell>
          <cell r="D133" t="str">
            <v>Pmax</v>
          </cell>
          <cell r="E133" t="str">
            <v> = Pww+PH</v>
          </cell>
          <cell r="F133">
            <v>1.8542956931697205</v>
          </cell>
          <cell r="G133" t="str">
            <v>kW</v>
          </cell>
          <cell r="K133">
            <v>2.4899729562870623</v>
          </cell>
          <cell r="L133" t="str">
            <v>kW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9"/>
  <sheetViews>
    <sheetView tabSelected="1" zoomScale="85" zoomScaleNormal="85" zoomScalePageLayoutView="0" workbookViewId="0" topLeftCell="A1">
      <selection activeCell="E42" sqref="E42"/>
    </sheetView>
  </sheetViews>
  <sheetFormatPr defaultColWidth="11.421875" defaultRowHeight="12.75"/>
  <cols>
    <col min="1" max="1" width="3.00390625" style="0" customWidth="1"/>
    <col min="2" max="2" width="28.00390625" style="0" customWidth="1"/>
    <col min="3" max="3" width="36.00390625" style="0" bestFit="1" customWidth="1"/>
    <col min="4" max="4" width="3.00390625" style="0" customWidth="1"/>
    <col min="5" max="5" width="97.28125" style="0" customWidth="1"/>
    <col min="6" max="6" width="3.00390625" style="0" customWidth="1"/>
    <col min="7" max="7" width="32.421875" style="0" customWidth="1"/>
    <col min="8" max="8" width="16.00390625" style="0" bestFit="1" customWidth="1"/>
    <col min="9" max="9" width="30.28125" style="1" customWidth="1"/>
    <col min="10" max="14" width="11.8515625" style="0" customWidth="1"/>
  </cols>
  <sheetData>
    <row r="1" ht="13.5" thickBot="1"/>
    <row r="2" spans="2:13" ht="23.25" thickBot="1">
      <c r="B2" s="38" t="s">
        <v>18</v>
      </c>
      <c r="C2" s="39"/>
      <c r="E2" s="19" t="s">
        <v>15</v>
      </c>
      <c r="G2" s="7"/>
      <c r="K2" s="7"/>
      <c r="L2" s="7"/>
      <c r="M2" s="7"/>
    </row>
    <row r="3" spans="2:13" ht="15" thickBot="1">
      <c r="B3" s="40" t="s">
        <v>16</v>
      </c>
      <c r="C3" s="41"/>
      <c r="E3" s="20" t="s">
        <v>17</v>
      </c>
      <c r="G3" s="8"/>
      <c r="K3" s="8"/>
      <c r="L3" s="8"/>
      <c r="M3" s="8"/>
    </row>
    <row r="4" spans="2:15" ht="15" thickBot="1">
      <c r="B4" s="5"/>
      <c r="D4" s="5"/>
      <c r="E4" s="4"/>
      <c r="G4" s="15"/>
      <c r="H4" s="5"/>
      <c r="K4" s="5"/>
      <c r="L4" s="5"/>
      <c r="M4" s="5"/>
      <c r="N4" s="5"/>
      <c r="O4" s="5"/>
    </row>
    <row r="5" spans="2:15" ht="47.25" thickBot="1">
      <c r="B5" s="29" t="s">
        <v>34</v>
      </c>
      <c r="C5" s="16">
        <f>1/((1/C16)+C20)</f>
        <v>32.819713811314685</v>
      </c>
      <c r="D5" s="4"/>
      <c r="E5" s="42" t="s">
        <v>31</v>
      </c>
      <c r="G5" s="14" t="s">
        <v>5</v>
      </c>
      <c r="H5" s="13" t="s">
        <v>6</v>
      </c>
      <c r="M5" s="5"/>
      <c r="N5" s="5"/>
      <c r="O5" s="5"/>
    </row>
    <row r="6" spans="7:13" ht="15" thickBot="1">
      <c r="G6" s="11" t="s">
        <v>1</v>
      </c>
      <c r="H6" s="6">
        <v>160</v>
      </c>
      <c r="M6" s="5"/>
    </row>
    <row r="7" spans="2:13" ht="15" thickBot="1">
      <c r="B7" s="43" t="s">
        <v>35</v>
      </c>
      <c r="C7" s="22" t="b">
        <v>0</v>
      </c>
      <c r="D7" s="4"/>
      <c r="E7" s="23" t="s">
        <v>38</v>
      </c>
      <c r="G7" s="11" t="s">
        <v>2</v>
      </c>
      <c r="H7" s="6">
        <v>50</v>
      </c>
      <c r="M7" s="5"/>
    </row>
    <row r="8" spans="2:13" ht="15" thickBot="1">
      <c r="B8" s="26" t="s">
        <v>36</v>
      </c>
      <c r="C8" s="22" t="s">
        <v>1</v>
      </c>
      <c r="E8" s="24" t="s">
        <v>37</v>
      </c>
      <c r="G8" s="11" t="s">
        <v>3</v>
      </c>
      <c r="H8" s="6">
        <v>17</v>
      </c>
      <c r="M8" s="5"/>
    </row>
    <row r="9" spans="2:13" ht="15" thickBot="1">
      <c r="B9" s="26" t="s">
        <v>32</v>
      </c>
      <c r="C9" s="22">
        <f>81*(10/12)</f>
        <v>67.5</v>
      </c>
      <c r="D9" s="4"/>
      <c r="E9" s="24" t="s">
        <v>33</v>
      </c>
      <c r="G9" s="12" t="s">
        <v>4</v>
      </c>
      <c r="H9" s="10">
        <v>0.21</v>
      </c>
      <c r="M9" s="5"/>
    </row>
    <row r="10" spans="2:15" ht="15" thickBot="1">
      <c r="B10" s="26" t="s">
        <v>21</v>
      </c>
      <c r="C10" s="22">
        <v>40</v>
      </c>
      <c r="D10" s="4"/>
      <c r="E10" s="24" t="s">
        <v>0</v>
      </c>
      <c r="G10" s="21"/>
      <c r="H10" s="21"/>
      <c r="M10" s="5"/>
      <c r="N10" s="5"/>
      <c r="O10" s="5"/>
    </row>
    <row r="11" spans="2:15" ht="15" thickBot="1">
      <c r="B11" s="26" t="s">
        <v>22</v>
      </c>
      <c r="C11" s="44">
        <f>C10/C9</f>
        <v>0.5925925925925926</v>
      </c>
      <c r="D11" s="4"/>
      <c r="E11" s="24" t="s">
        <v>39</v>
      </c>
      <c r="G11" s="21"/>
      <c r="H11" s="21"/>
      <c r="M11" s="5"/>
      <c r="N11" s="5"/>
      <c r="O11" s="5"/>
    </row>
    <row r="12" spans="2:15" ht="15" thickBot="1">
      <c r="B12" s="26" t="s">
        <v>23</v>
      </c>
      <c r="C12" s="30">
        <f>3.412*(0.25/2)^2</f>
        <v>0.0533125</v>
      </c>
      <c r="D12" s="4"/>
      <c r="E12" s="24" t="s">
        <v>8</v>
      </c>
      <c r="G12" s="21"/>
      <c r="H12" s="21"/>
      <c r="M12" s="5"/>
      <c r="N12" s="5"/>
      <c r="O12" s="5"/>
    </row>
    <row r="13" spans="2:15" ht="15" thickBot="1">
      <c r="B13" s="26" t="s">
        <v>24</v>
      </c>
      <c r="C13" s="22">
        <f>5.5+0.4375+5.5+0.4375</f>
        <v>11.875</v>
      </c>
      <c r="D13" s="4"/>
      <c r="E13" s="24" t="s">
        <v>40</v>
      </c>
      <c r="G13" s="21"/>
      <c r="H13" s="21"/>
      <c r="J13" s="5"/>
      <c r="M13" s="5"/>
      <c r="N13" s="5"/>
      <c r="O13" s="5"/>
    </row>
    <row r="14" spans="2:15" ht="30.75" thickBot="1">
      <c r="B14" s="26" t="s">
        <v>25</v>
      </c>
      <c r="C14" s="22">
        <v>9.125</v>
      </c>
      <c r="D14" s="4"/>
      <c r="E14" s="24" t="s">
        <v>29</v>
      </c>
      <c r="G14" s="32" t="s">
        <v>7</v>
      </c>
      <c r="H14" s="33"/>
      <c r="I14" s="5"/>
      <c r="J14" s="3"/>
      <c r="M14" s="5"/>
      <c r="N14" s="5"/>
      <c r="O14" s="5"/>
    </row>
    <row r="15" spans="2:15" ht="45" customHeight="1" thickBot="1">
      <c r="B15" s="26" t="s">
        <v>26</v>
      </c>
      <c r="C15" s="31">
        <f>0.4375*1.39+5.5*4.13+0.4375*1.39+(5.5/2)*3.8</f>
        <v>34.38125</v>
      </c>
      <c r="D15" s="4"/>
      <c r="E15" s="24" t="s">
        <v>30</v>
      </c>
      <c r="G15" s="34" t="s">
        <v>19</v>
      </c>
      <c r="H15" s="35"/>
      <c r="J15" s="5"/>
      <c r="K15" s="5"/>
      <c r="L15" s="5"/>
      <c r="M15" s="5"/>
      <c r="N15" s="5"/>
      <c r="O15" s="5"/>
    </row>
    <row r="16" spans="2:8" ht="30" thickBot="1">
      <c r="B16" s="27" t="s">
        <v>27</v>
      </c>
      <c r="C16" s="22">
        <f>46.5</f>
        <v>46.5</v>
      </c>
      <c r="D16" s="4"/>
      <c r="E16" s="25" t="s">
        <v>28</v>
      </c>
      <c r="G16" s="36"/>
      <c r="H16" s="37"/>
    </row>
    <row r="17" ht="15">
      <c r="D17" s="4"/>
    </row>
    <row r="18" ht="15">
      <c r="D18" s="4"/>
    </row>
    <row r="19" ht="12.75">
      <c r="F19" s="18"/>
    </row>
    <row r="20" spans="2:3" ht="31.5" hidden="1" thickBot="1">
      <c r="B20" s="2" t="s">
        <v>20</v>
      </c>
      <c r="C20" s="17">
        <f>B30/5.678</f>
        <v>0.008964115429947891</v>
      </c>
    </row>
    <row r="21" ht="12.75" hidden="1"/>
    <row r="22" spans="2:3" ht="15" hidden="1">
      <c r="B22" s="9"/>
      <c r="C22" s="9"/>
    </row>
    <row r="23" spans="2:5" ht="15" hidden="1">
      <c r="B23" s="5">
        <f>IF(C8=G6,H6,IF(C8=G7,H7,IF(C8=G8,H8,IF(C8=G9,H9,IF(C8=G10,H10,IF(C8=G11,H11,IF(C8=G12,H12,IF(C8=G13,H13,"n/a"))))))))</f>
        <v>160</v>
      </c>
      <c r="C23" s="5" t="s">
        <v>9</v>
      </c>
      <c r="E23" s="1"/>
    </row>
    <row r="24" spans="2:5" ht="15" hidden="1">
      <c r="B24" s="5">
        <f>C11/0.3048^2</f>
        <v>6.378613580272427</v>
      </c>
      <c r="C24" s="5" t="s">
        <v>10</v>
      </c>
      <c r="E24" s="1"/>
    </row>
    <row r="25" spans="2:3" ht="15" hidden="1">
      <c r="B25" s="5">
        <f>C12*0.0254^2</f>
        <v>3.43950925E-05</v>
      </c>
      <c r="C25" s="5" t="s">
        <v>11</v>
      </c>
    </row>
    <row r="26" spans="2:3" ht="15" hidden="1">
      <c r="B26" s="5">
        <f>C13*0.0254</f>
        <v>0.301625</v>
      </c>
      <c r="C26" s="5" t="s">
        <v>12</v>
      </c>
    </row>
    <row r="27" spans="2:3" ht="15" hidden="1">
      <c r="B27" s="5">
        <f>C14*0.0254</f>
        <v>0.23177499999999998</v>
      </c>
      <c r="C27" s="5" t="s">
        <v>12</v>
      </c>
    </row>
    <row r="28" spans="2:3" ht="15" hidden="1">
      <c r="B28" s="5">
        <f>C15/5.678</f>
        <v>6.0551690736174715</v>
      </c>
      <c r="C28" s="5" t="s">
        <v>13</v>
      </c>
    </row>
    <row r="29" spans="2:3" ht="15" hidden="1" thickBot="1">
      <c r="B29" s="5">
        <f>C16/5.678</f>
        <v>8.18950334624868</v>
      </c>
      <c r="C29" s="5" t="s">
        <v>13</v>
      </c>
    </row>
    <row r="30" spans="2:3" ht="21" hidden="1" thickBot="1">
      <c r="B30" s="17">
        <f>IF(C7,0.8*B27/B26,0.8)*(B23*B25*B24/B26)*(B28/B29)^2</f>
        <v>0.05089824741124412</v>
      </c>
      <c r="C30" s="5" t="s">
        <v>14</v>
      </c>
    </row>
    <row r="31" spans="2:3" ht="15">
      <c r="B31" s="5"/>
      <c r="C31" s="5"/>
    </row>
    <row r="32" spans="2:3" ht="15">
      <c r="B32" s="5"/>
      <c r="C32" s="5"/>
    </row>
    <row r="33" ht="12.75"/>
    <row r="34" ht="12.75"/>
    <row r="35" ht="12.75"/>
    <row r="36" ht="12.75"/>
    <row r="37" ht="12.75"/>
    <row r="38" ht="12.75"/>
    <row r="39" spans="2:3" ht="15.75">
      <c r="B39" s="28"/>
      <c r="C39" s="5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sheetProtection sheet="1" deleteColumns="0" deleteRows="0"/>
  <mergeCells count="4">
    <mergeCell ref="G14:H14"/>
    <mergeCell ref="G15:H16"/>
    <mergeCell ref="B2:C2"/>
    <mergeCell ref="B3:C3"/>
  </mergeCells>
  <dataValidations count="1">
    <dataValidation type="list" showInputMessage="1" showErrorMessage="1" sqref="C8">
      <formula1>$G$6:$G$13</formula1>
    </dataValidation>
  </dataValidation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DCW Building Energy Efficiency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White</dc:creator>
  <cp:keywords/>
  <dc:description/>
  <cp:lastModifiedBy>James Ortega</cp:lastModifiedBy>
  <dcterms:created xsi:type="dcterms:W3CDTF">2010-11-10T15:43:40Z</dcterms:created>
  <dcterms:modified xsi:type="dcterms:W3CDTF">2017-10-06T21:19:33Z</dcterms:modified>
  <cp:category/>
  <cp:version/>
  <cp:contentType/>
  <cp:contentStatus/>
</cp:coreProperties>
</file>